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0872" windowHeight="7260" activeTab="0"/>
  </bookViews>
  <sheets>
    <sheet name="Saeimas vēlēšanas" sheetId="1" r:id="rId1"/>
    <sheet name="Depozītbalsošanas izmaksas" sheetId="2" r:id="rId2"/>
  </sheets>
  <definedNames>
    <definedName name="_xlnm.Print_Area" localSheetId="0">'Saeimas vēlēšanas'!$A$1:$Z$49</definedName>
  </definedNames>
  <calcPr fullCalcOnLoad="1"/>
</workbook>
</file>

<file path=xl/sharedStrings.xml><?xml version="1.0" encoding="utf-8"?>
<sst xmlns="http://schemas.openxmlformats.org/spreadsheetml/2006/main" count="179" uniqueCount="102">
  <si>
    <t>Amats</t>
  </si>
  <si>
    <t>Priekšsēdētājs</t>
  </si>
  <si>
    <t>Sekretārs</t>
  </si>
  <si>
    <t>Loceklis</t>
  </si>
  <si>
    <t>Atalgojums kopā</t>
  </si>
  <si>
    <t>Pašvaldības vēlēšanu komisija ar iecirkņu skaitu no 7 - 14</t>
  </si>
  <si>
    <t>Stundu skaits</t>
  </si>
  <si>
    <t>Stundas likme</t>
  </si>
  <si>
    <t>Atalgojums vienam darbiniekam</t>
  </si>
  <si>
    <t>Pieaugums</t>
  </si>
  <si>
    <t>Pašvaldības vēlēšanu komisija ar iecirkņu skaitu no 3 - 6</t>
  </si>
  <si>
    <t>Vēlēšanu  iecirkņa komisija Latvijā</t>
  </si>
  <si>
    <t>Papildu darbinieki vēlēšanu iecirknī vēlēšanu dienā</t>
  </si>
  <si>
    <t>Pašvaldības vēlēšanu komisija ar iecirkņu skaitu no 1 - 2 (pilda vēlēšanu iecirkņa funkcijas)</t>
  </si>
  <si>
    <t>Pilda vēlēšanu iecirkņa komisijas locekļa funkcijas</t>
  </si>
  <si>
    <t>Rīgas vēlēšanu komisija (vēlēšanu iecirkņu skaits 158)</t>
  </si>
  <si>
    <t>Nr.p.k</t>
  </si>
  <si>
    <t>Nosaukums</t>
  </si>
  <si>
    <t>Ieslodzījuma vietu darbinieki (kopā 1110 stundas)</t>
  </si>
  <si>
    <t>x</t>
  </si>
  <si>
    <t>Pavisam amata vietas</t>
  </si>
  <si>
    <t>Amata vietu skaits vienā komisijā</t>
  </si>
  <si>
    <t>euro</t>
  </si>
  <si>
    <t>Atlīdzība kopā</t>
  </si>
  <si>
    <t>Depozītbalsošanas nodrošināšana</t>
  </si>
  <si>
    <t>Iecirkņa komisija ārvalstīs</t>
  </si>
  <si>
    <t>T.sk. nakts stundu skaits</t>
  </si>
  <si>
    <t>Vēlēšanu komisiju skaits</t>
  </si>
  <si>
    <t>7=3*6</t>
  </si>
  <si>
    <t>8=4*6</t>
  </si>
  <si>
    <t>15=9*11+9*13*0.5</t>
  </si>
  <si>
    <t>16=10*12+10*14*0.5</t>
  </si>
  <si>
    <t>17=7*15</t>
  </si>
  <si>
    <t>18=8*16</t>
  </si>
  <si>
    <t>19=18-17</t>
  </si>
  <si>
    <t>Iecirkņa komisija ārvalstīs ar pasta balsošanu</t>
  </si>
  <si>
    <t xml:space="preserve"> Izdevumu aprēķins balss nodošanas glabāšanā (depozītbalsošana) nodrošināšanai Saeimas vēlēšanās</t>
  </si>
  <si>
    <t>1. Vēlēšanu iecirkņa komisijas</t>
  </si>
  <si>
    <t>Priekšsēdētājs vienas stundas  likme</t>
  </si>
  <si>
    <t>Sekretārs vienas stundas  likme</t>
  </si>
  <si>
    <t>Vēlēšanu komisijas loceklis vienas stundas  likme</t>
  </si>
  <si>
    <t>Vēlēšanu komisijas locekļu un pieaicināto skaits</t>
  </si>
  <si>
    <t>Kopā atalgojums vienai stundai vēlēšanu iecirknī</t>
  </si>
  <si>
    <t>Stundu skaits vienā vēlēšanu iecirknī balsu pieņemšanai glabāšanā</t>
  </si>
  <si>
    <t>Stundu skaits vienā vēlēšanu iecirknī reģistrācijas aplokšņu atvēršanai (nakts stundām piemērots koeficients 1,5)</t>
  </si>
  <si>
    <t>Vēlēšanu iecirkņa komisiju skaits</t>
  </si>
  <si>
    <t>2. Pašvaldību vēlēšanu komisijas</t>
  </si>
  <si>
    <t>2.1. Rīgas vēlēšanu komisija</t>
  </si>
  <si>
    <t>Priekšsēdētājs vienas stundas likme</t>
  </si>
  <si>
    <t>Sekretārs vienas stundas likme</t>
  </si>
  <si>
    <t>Vēlēšanu komisijas locekļu  skaits</t>
  </si>
  <si>
    <t>Kopā atalgojums vienai stundai Rīgas vēlēšanu komisijā</t>
  </si>
  <si>
    <t>Atalgojums  Rīgas vēlēšanu komisijā</t>
  </si>
  <si>
    <t>Kopā atalgojums vienai stundai vēlēšanu komisijā</t>
  </si>
  <si>
    <t>Pašvaldību vēlēšanu komisiju skaits</t>
  </si>
  <si>
    <t>Atalgojums   vēlēšanu komisijā ar iecirkņu skaitu no 7 -  14</t>
  </si>
  <si>
    <t>Pašvaldību vēlēšanu komisiju skaits ar iecirkņu skaitu 7-14</t>
  </si>
  <si>
    <t>Atalgojums vēlēšanu komisijās ar iecirkņu skaitu 7 - 14</t>
  </si>
  <si>
    <t>Vēlēšanu komisijas loceklis vienas stundas likme</t>
  </si>
  <si>
    <t>Atalgojums   vēlēšanu komisijā ar iecirkņu skaitu no 3 - 6</t>
  </si>
  <si>
    <t>Pašvaldību vēlēšanu komisiju skaits ar iecirkņu skaitu 3 - 6</t>
  </si>
  <si>
    <t>Atalgojums vēlēšanu komisijās ar iecirkņu skaitu 3 - 6</t>
  </si>
  <si>
    <t>Atalgojums kopā pašvaldību vēlēšanu komisijās</t>
  </si>
  <si>
    <t>2018.g.</t>
  </si>
  <si>
    <t>Summa EUR</t>
  </si>
  <si>
    <t>Kopā 1+2</t>
  </si>
  <si>
    <t>Pašvaldības vēlēšanu komisija ar iecirkņu skaitu no 29 - 42</t>
  </si>
  <si>
    <t>Pašvaldības vēlēšanu komisija ar iecirkņu skaitu no 15 - 28</t>
  </si>
  <si>
    <t>2022.g.</t>
  </si>
  <si>
    <t>Soc. apdrošināšana 23,59%</t>
  </si>
  <si>
    <t>2.2. Pašvaldības vēlēšanu komisija ar iecirkņu skaitu no 29 - 42</t>
  </si>
  <si>
    <t>2.4. Pašvaldības vēlēšanu komisija ar iecirkņu skaitu no 7 - 14</t>
  </si>
  <si>
    <t>2.5. Pašvaldības vēlēšanu komisija ar iecirkņu skaitu no 3 - 6</t>
  </si>
  <si>
    <t>2.3. Pašvaldības vēlēšanu komisija ar iecirkņu skaitu no 15 - 28</t>
  </si>
  <si>
    <t>Atalgojums   vēlēšanu komisijā ar iecirkņu skaitu no 15 - 28</t>
  </si>
  <si>
    <t>Atalgojums vēlēšanu komisijās ar iecirkņu skaitu 15 - 28</t>
  </si>
  <si>
    <t>Atalgojums   vēlēšanu komisijā ar iecirkņu skaitu no 29 - 42</t>
  </si>
  <si>
    <t>Atalgojums vēlēšanu komisijās ar iecirkņu skaitu 29 - 42</t>
  </si>
  <si>
    <t>Personu skaits</t>
  </si>
  <si>
    <t>2. Ēdināšanas izdevumu kompensācijas apmēra pieaugums</t>
  </si>
  <si>
    <t>Papildu finansējuma aprēķins velēšanu komisiju atlīdzībai un ēdināšanas izdevumu kompensācijai 2022. gada Saeimas vēlēšanām</t>
  </si>
  <si>
    <t>1. Atlīdzības izdevumu pieauguma aprēķins</t>
  </si>
  <si>
    <t>Stundas likmes iecirkņa vēlēšanu komisijām un pašvaldību vēlēšanu komisijām atbilstoši iecirkņu skaitam pašvaldībā</t>
  </si>
  <si>
    <t>amats</t>
  </si>
  <si>
    <r>
      <t xml:space="preserve">stundas likme, </t>
    </r>
    <r>
      <rPr>
        <i/>
        <sz val="10"/>
        <rFont val="Times New Roman"/>
        <family val="1"/>
      </rPr>
      <t>euro</t>
    </r>
  </si>
  <si>
    <t>iecirknis</t>
  </si>
  <si>
    <t>līdz 14 iec.</t>
  </si>
  <si>
    <t>15-28</t>
  </si>
  <si>
    <t>29-42</t>
  </si>
  <si>
    <t>Rīga</t>
  </si>
  <si>
    <t>priekšsēdētājs</t>
  </si>
  <si>
    <t>sekretārs</t>
  </si>
  <si>
    <t>loceklis</t>
  </si>
  <si>
    <r>
      <t>Kopā nepieciešamais papildu finansējums (1 + 2),</t>
    </r>
    <r>
      <rPr>
        <b/>
        <i/>
        <sz val="10"/>
        <rFont val="Times New Roman"/>
        <family val="1"/>
      </rPr>
      <t xml:space="preserve"> euro</t>
    </r>
  </si>
  <si>
    <r>
      <t xml:space="preserve">Nepieciešamais papildu finansējums, </t>
    </r>
    <r>
      <rPr>
        <i/>
        <sz val="10"/>
        <rFont val="Times New Roman"/>
        <family val="1"/>
      </rPr>
      <t>euro</t>
    </r>
  </si>
  <si>
    <r>
      <t xml:space="preserve">Kompensācija 1 personai 2022.g., </t>
    </r>
    <r>
      <rPr>
        <i/>
        <sz val="10"/>
        <rFont val="Times New Roman"/>
        <family val="1"/>
      </rPr>
      <t>euro</t>
    </r>
  </si>
  <si>
    <r>
      <t xml:space="preserve">Kompensācija 1 personai 2018.g., </t>
    </r>
    <r>
      <rPr>
        <i/>
        <sz val="10"/>
        <rFont val="Times New Roman"/>
        <family val="1"/>
      </rPr>
      <t>euro</t>
    </r>
  </si>
  <si>
    <t>Kompensācijas apmēra pieaugums vienai personai</t>
  </si>
  <si>
    <t>Atalgojums 65  iecirkņa komisiju locekļiem kopā</t>
  </si>
  <si>
    <t xml:space="preserve"> Darba samaksa vēlēšanu komisijām</t>
  </si>
  <si>
    <t>(Skat. aprēķinu otrā lapā)</t>
  </si>
  <si>
    <t>1. pielikums Anotācijai "Grozījumi Ministru kabineta 2007. gada 20. marta noteikumos Nr. 200 "Noteikumi par republikas pilsētu un novadu vēlēšanu komisiju un vēlēšanu iecirkņu komisiju locekļu atlīdzību un ēdināšanas izdevumu kompensāciju""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</si>
</sst>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Ls&quot;\ #,##0;&quot;Ls&quot;\ \-#,##0"/>
    <numFmt numFmtId="193" formatCode="&quot;Ls&quot;\ #,##0;[Red]&quot;Ls&quot;\ \-#,##0"/>
    <numFmt numFmtId="194" formatCode="&quot;Ls&quot;\ #,##0.00;&quot;Ls&quot;\ \-#,##0.00"/>
    <numFmt numFmtId="195" formatCode="&quot;Ls&quot;\ #,##0.00;[Red]&quot;Ls&quot;\ \-#,##0.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Ls&quot;\ #,##0"/>
    <numFmt numFmtId="208" formatCode="#,##0.0"/>
    <numFmt numFmtId="209" formatCode="[$€-426]\ #,##0;\-[$€-426]\ #,##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3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1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12" fillId="0" borderId="0" xfId="0" applyFont="1" applyAlignment="1">
      <alignment/>
    </xf>
    <xf numFmtId="3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0" xfId="0" applyFont="1" applyBorder="1" applyAlignment="1">
      <alignment/>
    </xf>
    <xf numFmtId="3" fontId="51" fillId="0" borderId="0" xfId="0" applyNumberFormat="1" applyFont="1" applyBorder="1" applyAlignment="1">
      <alignment/>
    </xf>
    <xf numFmtId="0" fontId="52" fillId="0" borderId="10" xfId="0" applyFont="1" applyBorder="1" applyAlignment="1">
      <alignment horizontal="right"/>
    </xf>
    <xf numFmtId="4" fontId="52" fillId="0" borderId="12" xfId="0" applyNumberFormat="1" applyFont="1" applyBorder="1" applyAlignment="1">
      <alignment/>
    </xf>
    <xf numFmtId="0" fontId="51" fillId="0" borderId="10" xfId="0" applyFont="1" applyBorder="1" applyAlignment="1">
      <alignment/>
    </xf>
    <xf numFmtId="3" fontId="52" fillId="0" borderId="0" xfId="0" applyNumberFormat="1" applyFont="1" applyAlignment="1">
      <alignment/>
    </xf>
    <xf numFmtId="0" fontId="53" fillId="0" borderId="10" xfId="0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3" fontId="4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33" borderId="0" xfId="0" applyFont="1" applyFill="1" applyAlignment="1">
      <alignment horizontal="right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view="pageBreakPreview" zoomScale="60" workbookViewId="0" topLeftCell="B1">
      <selection activeCell="U36" sqref="U36"/>
    </sheetView>
  </sheetViews>
  <sheetFormatPr defaultColWidth="9.140625" defaultRowHeight="12.75"/>
  <cols>
    <col min="1" max="1" width="3.7109375" style="6" customWidth="1"/>
    <col min="2" max="2" width="21.28125" style="5" customWidth="1"/>
    <col min="3" max="3" width="6.28125" style="5" customWidth="1"/>
    <col min="4" max="4" width="5.421875" style="5" customWidth="1"/>
    <col min="5" max="5" width="12.28125" style="1" customWidth="1"/>
    <col min="6" max="6" width="6.57421875" style="1" customWidth="1"/>
    <col min="7" max="9" width="5.7109375" style="1" customWidth="1"/>
    <col min="10" max="10" width="6.00390625" style="1" customWidth="1"/>
    <col min="11" max="12" width="5.57421875" style="1" customWidth="1"/>
    <col min="13" max="14" width="5.8515625" style="1" customWidth="1"/>
    <col min="15" max="15" width="8.421875" style="1" customWidth="1"/>
    <col min="16" max="16" width="7.8515625" style="1" customWidth="1"/>
    <col min="17" max="17" width="12.140625" style="1" customWidth="1"/>
    <col min="18" max="18" width="13.28125" style="1" customWidth="1"/>
    <col min="19" max="19" width="10.140625" style="1" customWidth="1"/>
    <col min="20" max="20" width="9.140625" style="1" customWidth="1"/>
    <col min="21" max="21" width="13.7109375" style="1" customWidth="1"/>
    <col min="22" max="16384" width="9.140625" style="1" customWidth="1"/>
  </cols>
  <sheetData>
    <row r="1" spans="15:19" ht="72.75" customHeight="1">
      <c r="O1" s="82" t="s">
        <v>101</v>
      </c>
      <c r="P1" s="82"/>
      <c r="Q1" s="82"/>
      <c r="R1" s="82"/>
      <c r="S1" s="82"/>
    </row>
    <row r="3" spans="1:19" ht="23.25" customHeight="1">
      <c r="A3" s="86" t="s">
        <v>80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5"/>
    </row>
    <row r="4" spans="1:19" ht="21.75" customHeight="1">
      <c r="A4" s="52"/>
      <c r="B4" s="71" t="s">
        <v>81</v>
      </c>
      <c r="C4" s="71"/>
      <c r="D4" s="71"/>
      <c r="E4" s="71"/>
      <c r="F4" s="71"/>
      <c r="G4" s="7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15" t="s">
        <v>22</v>
      </c>
    </row>
    <row r="5" spans="1:26" ht="50.25" customHeight="1">
      <c r="A5" s="78" t="s">
        <v>16</v>
      </c>
      <c r="B5" s="69" t="s">
        <v>17</v>
      </c>
      <c r="C5" s="76" t="s">
        <v>27</v>
      </c>
      <c r="D5" s="77"/>
      <c r="E5" s="67" t="s">
        <v>0</v>
      </c>
      <c r="F5" s="78" t="s">
        <v>21</v>
      </c>
      <c r="G5" s="76" t="s">
        <v>20</v>
      </c>
      <c r="H5" s="77"/>
      <c r="I5" s="69" t="s">
        <v>7</v>
      </c>
      <c r="J5" s="69"/>
      <c r="K5" s="76" t="s">
        <v>6</v>
      </c>
      <c r="L5" s="77"/>
      <c r="M5" s="76" t="s">
        <v>26</v>
      </c>
      <c r="N5" s="77"/>
      <c r="O5" s="69" t="s">
        <v>8</v>
      </c>
      <c r="P5" s="69"/>
      <c r="Q5" s="67" t="s">
        <v>4</v>
      </c>
      <c r="R5" s="67"/>
      <c r="S5" s="83" t="s">
        <v>9</v>
      </c>
      <c r="U5" s="64" t="s">
        <v>82</v>
      </c>
      <c r="V5" s="64"/>
      <c r="W5" s="64"/>
      <c r="X5" s="64"/>
      <c r="Y5" s="64"/>
      <c r="Z5" s="64"/>
    </row>
    <row r="6" spans="1:26" ht="11.25" customHeight="1">
      <c r="A6" s="78"/>
      <c r="B6" s="69"/>
      <c r="C6" s="23" t="s">
        <v>63</v>
      </c>
      <c r="D6" s="23" t="s">
        <v>68</v>
      </c>
      <c r="E6" s="67"/>
      <c r="F6" s="78"/>
      <c r="G6" s="23" t="s">
        <v>63</v>
      </c>
      <c r="H6" s="23" t="s">
        <v>68</v>
      </c>
      <c r="I6" s="23" t="s">
        <v>63</v>
      </c>
      <c r="J6" s="23" t="s">
        <v>68</v>
      </c>
      <c r="K6" s="23" t="s">
        <v>63</v>
      </c>
      <c r="L6" s="23" t="s">
        <v>68</v>
      </c>
      <c r="M6" s="23" t="s">
        <v>63</v>
      </c>
      <c r="N6" s="23" t="s">
        <v>68</v>
      </c>
      <c r="O6" s="23" t="s">
        <v>63</v>
      </c>
      <c r="P6" s="23" t="s">
        <v>68</v>
      </c>
      <c r="Q6" s="23" t="s">
        <v>63</v>
      </c>
      <c r="R6" s="23" t="s">
        <v>68</v>
      </c>
      <c r="S6" s="84"/>
      <c r="U6" s="65" t="s">
        <v>83</v>
      </c>
      <c r="V6" s="65" t="s">
        <v>84</v>
      </c>
      <c r="W6" s="65"/>
      <c r="X6" s="65"/>
      <c r="Y6" s="65"/>
      <c r="Z6" s="65"/>
    </row>
    <row r="7" spans="1:26" ht="36" customHeight="1">
      <c r="A7" s="7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 t="s">
        <v>28</v>
      </c>
      <c r="H7" s="8" t="s">
        <v>29</v>
      </c>
      <c r="I7" s="7">
        <v>9</v>
      </c>
      <c r="J7" s="62">
        <v>10</v>
      </c>
      <c r="K7" s="8">
        <v>11</v>
      </c>
      <c r="L7" s="8">
        <v>12</v>
      </c>
      <c r="M7" s="8">
        <v>13</v>
      </c>
      <c r="N7" s="7">
        <v>14</v>
      </c>
      <c r="O7" s="8" t="s">
        <v>30</v>
      </c>
      <c r="P7" s="8" t="s">
        <v>31</v>
      </c>
      <c r="Q7" s="7" t="s">
        <v>32</v>
      </c>
      <c r="R7" s="8" t="s">
        <v>33</v>
      </c>
      <c r="S7" s="8" t="s">
        <v>34</v>
      </c>
      <c r="U7" s="65"/>
      <c r="V7" s="4" t="s">
        <v>85</v>
      </c>
      <c r="W7" s="4" t="s">
        <v>86</v>
      </c>
      <c r="X7" s="4" t="s">
        <v>87</v>
      </c>
      <c r="Y7" s="4" t="s">
        <v>88</v>
      </c>
      <c r="Z7" s="4" t="s">
        <v>89</v>
      </c>
    </row>
    <row r="8" spans="1:26" ht="12.75">
      <c r="A8" s="67">
        <v>1</v>
      </c>
      <c r="B8" s="68" t="s">
        <v>15</v>
      </c>
      <c r="C8" s="69">
        <v>1</v>
      </c>
      <c r="D8" s="69">
        <v>1</v>
      </c>
      <c r="E8" s="2" t="s">
        <v>1</v>
      </c>
      <c r="F8" s="10">
        <v>1</v>
      </c>
      <c r="G8" s="10">
        <v>1</v>
      </c>
      <c r="H8" s="10">
        <f>F8*D8</f>
        <v>1</v>
      </c>
      <c r="I8" s="11">
        <v>7.6</v>
      </c>
      <c r="J8" s="63">
        <v>11.97</v>
      </c>
      <c r="K8" s="20">
        <v>541</v>
      </c>
      <c r="L8" s="20">
        <v>541</v>
      </c>
      <c r="M8" s="10">
        <v>8</v>
      </c>
      <c r="N8" s="10">
        <v>8</v>
      </c>
      <c r="O8" s="14">
        <f>I8*K8+I8*M8*50%</f>
        <v>4141.999999999999</v>
      </c>
      <c r="P8" s="14">
        <f>J8*L8+J8*N8*0.5</f>
        <v>6523.650000000001</v>
      </c>
      <c r="Q8" s="14">
        <f>O8*G8</f>
        <v>4141.999999999999</v>
      </c>
      <c r="R8" s="14">
        <f>P8*H8</f>
        <v>6523.650000000001</v>
      </c>
      <c r="S8" s="14">
        <f>R8-Q8</f>
        <v>2381.6500000000015</v>
      </c>
      <c r="U8" s="2" t="s">
        <v>90</v>
      </c>
      <c r="V8" s="55">
        <v>7.78</v>
      </c>
      <c r="W8" s="55">
        <v>8.42</v>
      </c>
      <c r="X8" s="55">
        <v>9</v>
      </c>
      <c r="Y8" s="55">
        <v>9.63</v>
      </c>
      <c r="Z8" s="55">
        <v>11.97</v>
      </c>
    </row>
    <row r="9" spans="1:26" ht="12.75">
      <c r="A9" s="67"/>
      <c r="B9" s="68"/>
      <c r="C9" s="69"/>
      <c r="D9" s="69"/>
      <c r="E9" s="2" t="s">
        <v>2</v>
      </c>
      <c r="F9" s="10">
        <v>1</v>
      </c>
      <c r="G9" s="10">
        <v>1</v>
      </c>
      <c r="H9" s="10">
        <f>F9*D8</f>
        <v>1</v>
      </c>
      <c r="I9" s="11">
        <v>6.42</v>
      </c>
      <c r="J9" s="63">
        <v>10.1</v>
      </c>
      <c r="K9" s="20">
        <v>511</v>
      </c>
      <c r="L9" s="20">
        <v>511</v>
      </c>
      <c r="M9" s="10">
        <v>8</v>
      </c>
      <c r="N9" s="10">
        <v>8</v>
      </c>
      <c r="O9" s="14">
        <f aca="true" t="shared" si="0" ref="O9:O35">I9*K9+I9*M9*50%</f>
        <v>3306.2999999999997</v>
      </c>
      <c r="P9" s="14">
        <f aca="true" t="shared" si="1" ref="P9:P35">J9*L9+J9*N9*0.5</f>
        <v>5201.499999999999</v>
      </c>
      <c r="Q9" s="14">
        <f aca="true" t="shared" si="2" ref="Q9:Q34">O9*G9</f>
        <v>3306.2999999999997</v>
      </c>
      <c r="R9" s="14">
        <f aca="true" t="shared" si="3" ref="R9:R34">P9*H9</f>
        <v>5201.499999999999</v>
      </c>
      <c r="S9" s="14">
        <f aca="true" t="shared" si="4" ref="S9:S37">R9-Q9</f>
        <v>1895.1999999999994</v>
      </c>
      <c r="U9" s="2" t="s">
        <v>91</v>
      </c>
      <c r="V9" s="55">
        <v>7</v>
      </c>
      <c r="W9" s="55">
        <v>7.56</v>
      </c>
      <c r="X9" s="55">
        <v>8.09</v>
      </c>
      <c r="Y9" s="55">
        <v>8.66</v>
      </c>
      <c r="Z9" s="55">
        <v>10.1</v>
      </c>
    </row>
    <row r="10" spans="1:26" ht="12.75">
      <c r="A10" s="67"/>
      <c r="B10" s="68"/>
      <c r="C10" s="69"/>
      <c r="D10" s="69"/>
      <c r="E10" s="2" t="s">
        <v>3</v>
      </c>
      <c r="F10" s="10">
        <v>13</v>
      </c>
      <c r="G10" s="10">
        <v>13</v>
      </c>
      <c r="H10" s="10">
        <f>F10*D8</f>
        <v>13</v>
      </c>
      <c r="I10" s="11">
        <v>3.2</v>
      </c>
      <c r="J10" s="63">
        <v>7.78</v>
      </c>
      <c r="K10" s="20">
        <v>114</v>
      </c>
      <c r="L10" s="20">
        <v>114</v>
      </c>
      <c r="M10" s="10">
        <v>8</v>
      </c>
      <c r="N10" s="10">
        <v>8</v>
      </c>
      <c r="O10" s="14">
        <f t="shared" si="0"/>
        <v>377.6</v>
      </c>
      <c r="P10" s="14">
        <f t="shared" si="1"/>
        <v>918.0400000000001</v>
      </c>
      <c r="Q10" s="14">
        <f t="shared" si="2"/>
        <v>4908.8</v>
      </c>
      <c r="R10" s="14">
        <f t="shared" si="3"/>
        <v>11934.52</v>
      </c>
      <c r="S10" s="14">
        <f t="shared" si="4"/>
        <v>7025.72</v>
      </c>
      <c r="U10" s="2" t="s">
        <v>92</v>
      </c>
      <c r="V10" s="55">
        <v>6</v>
      </c>
      <c r="W10" s="55">
        <v>6</v>
      </c>
      <c r="X10" s="55">
        <v>6.42</v>
      </c>
      <c r="Y10" s="55">
        <v>6.87</v>
      </c>
      <c r="Z10" s="55">
        <v>7.78</v>
      </c>
    </row>
    <row r="11" spans="1:20" ht="12.75">
      <c r="A11" s="72"/>
      <c r="B11" s="68" t="s">
        <v>66</v>
      </c>
      <c r="C11" s="69">
        <v>1</v>
      </c>
      <c r="D11" s="69">
        <v>8</v>
      </c>
      <c r="E11" s="2" t="s">
        <v>1</v>
      </c>
      <c r="F11" s="10">
        <v>1</v>
      </c>
      <c r="G11" s="10">
        <f>F11*C11</f>
        <v>1</v>
      </c>
      <c r="H11" s="10">
        <f>F11*D11</f>
        <v>8</v>
      </c>
      <c r="I11" s="11">
        <v>4.6</v>
      </c>
      <c r="J11" s="63">
        <v>9.63</v>
      </c>
      <c r="K11" s="20">
        <v>222</v>
      </c>
      <c r="L11" s="20">
        <v>222</v>
      </c>
      <c r="M11" s="10">
        <v>8</v>
      </c>
      <c r="N11" s="10">
        <v>8</v>
      </c>
      <c r="O11" s="14">
        <f>I11*K11+I11*M11*50%</f>
        <v>1039.6</v>
      </c>
      <c r="P11" s="14">
        <f>J11*L11+J11*N11*0.5</f>
        <v>2176.38</v>
      </c>
      <c r="Q11" s="14">
        <f aca="true" t="shared" si="5" ref="Q11:R13">O11*G11</f>
        <v>1039.6</v>
      </c>
      <c r="R11" s="14">
        <f t="shared" si="5"/>
        <v>17411.04</v>
      </c>
      <c r="S11" s="14">
        <f>R11-Q11</f>
        <v>16371.44</v>
      </c>
      <c r="T11" s="50"/>
    </row>
    <row r="12" spans="1:20" ht="12.75">
      <c r="A12" s="73"/>
      <c r="B12" s="68"/>
      <c r="C12" s="69"/>
      <c r="D12" s="69"/>
      <c r="E12" s="2" t="s">
        <v>2</v>
      </c>
      <c r="F12" s="10">
        <v>1</v>
      </c>
      <c r="G12" s="10">
        <f>F12*C11</f>
        <v>1</v>
      </c>
      <c r="H12" s="10">
        <f>F12*D11</f>
        <v>8</v>
      </c>
      <c r="I12" s="11">
        <v>4.48</v>
      </c>
      <c r="J12" s="63">
        <v>8.66</v>
      </c>
      <c r="K12" s="20">
        <v>208</v>
      </c>
      <c r="L12" s="20">
        <v>208</v>
      </c>
      <c r="M12" s="10">
        <v>8</v>
      </c>
      <c r="N12" s="10">
        <v>8</v>
      </c>
      <c r="O12" s="14">
        <f>I12*K12+I12*M12*50%</f>
        <v>949.7600000000001</v>
      </c>
      <c r="P12" s="14">
        <f>J12*L12+J12*N12*0.5</f>
        <v>1835.92</v>
      </c>
      <c r="Q12" s="14">
        <f t="shared" si="5"/>
        <v>949.7600000000001</v>
      </c>
      <c r="R12" s="14">
        <f t="shared" si="5"/>
        <v>14687.36</v>
      </c>
      <c r="S12" s="14">
        <f>R12-Q12</f>
        <v>13737.6</v>
      </c>
      <c r="T12" s="50"/>
    </row>
    <row r="13" spans="1:20" ht="12.75">
      <c r="A13" s="74"/>
      <c r="B13" s="68"/>
      <c r="C13" s="69"/>
      <c r="D13" s="69"/>
      <c r="E13" s="2" t="s">
        <v>3</v>
      </c>
      <c r="F13" s="10">
        <v>5</v>
      </c>
      <c r="G13" s="10">
        <f>F13*C11</f>
        <v>5</v>
      </c>
      <c r="H13" s="10">
        <f>G13*D11</f>
        <v>40</v>
      </c>
      <c r="I13" s="11">
        <v>2.84</v>
      </c>
      <c r="J13" s="63">
        <v>6.87</v>
      </c>
      <c r="K13" s="20">
        <v>88</v>
      </c>
      <c r="L13" s="20">
        <v>88</v>
      </c>
      <c r="M13" s="10">
        <v>8</v>
      </c>
      <c r="N13" s="10">
        <v>8</v>
      </c>
      <c r="O13" s="14">
        <f>I13*K13+I13*M13*50%</f>
        <v>261.28</v>
      </c>
      <c r="P13" s="14">
        <f>J13*L13+J13*N13*0.5</f>
        <v>632.0400000000001</v>
      </c>
      <c r="Q13" s="14">
        <f t="shared" si="5"/>
        <v>1306.3999999999999</v>
      </c>
      <c r="R13" s="14">
        <f t="shared" si="5"/>
        <v>25281.600000000002</v>
      </c>
      <c r="S13" s="14">
        <f>R13-Q13</f>
        <v>23975.2</v>
      </c>
      <c r="T13" s="50"/>
    </row>
    <row r="14" spans="1:19" ht="14.25" customHeight="1">
      <c r="A14" s="67">
        <v>2</v>
      </c>
      <c r="B14" s="68" t="s">
        <v>67</v>
      </c>
      <c r="C14" s="69">
        <v>14</v>
      </c>
      <c r="D14" s="69">
        <v>20</v>
      </c>
      <c r="E14" s="2" t="s">
        <v>1</v>
      </c>
      <c r="F14" s="10">
        <v>1</v>
      </c>
      <c r="G14" s="10">
        <v>14</v>
      </c>
      <c r="H14" s="10">
        <f>F14*D14</f>
        <v>20</v>
      </c>
      <c r="I14" s="11">
        <v>4.6</v>
      </c>
      <c r="J14" s="63">
        <v>9</v>
      </c>
      <c r="K14" s="20">
        <v>222</v>
      </c>
      <c r="L14" s="20">
        <v>222</v>
      </c>
      <c r="M14" s="10">
        <v>8</v>
      </c>
      <c r="N14" s="10">
        <v>8</v>
      </c>
      <c r="O14" s="14">
        <f t="shared" si="0"/>
        <v>1039.6</v>
      </c>
      <c r="P14" s="14">
        <f t="shared" si="1"/>
        <v>2034</v>
      </c>
      <c r="Q14" s="14">
        <f t="shared" si="2"/>
        <v>14554.399999999998</v>
      </c>
      <c r="R14" s="14">
        <f t="shared" si="3"/>
        <v>40680</v>
      </c>
      <c r="S14" s="14">
        <f t="shared" si="4"/>
        <v>26125.600000000002</v>
      </c>
    </row>
    <row r="15" spans="1:19" ht="12.75">
      <c r="A15" s="67"/>
      <c r="B15" s="68"/>
      <c r="C15" s="69"/>
      <c r="D15" s="69"/>
      <c r="E15" s="2" t="s">
        <v>2</v>
      </c>
      <c r="F15" s="10">
        <v>1</v>
      </c>
      <c r="G15" s="10">
        <v>14</v>
      </c>
      <c r="H15" s="10">
        <f>F15*D14</f>
        <v>20</v>
      </c>
      <c r="I15" s="11">
        <v>4.48</v>
      </c>
      <c r="J15" s="63">
        <v>8.09</v>
      </c>
      <c r="K15" s="20">
        <v>208</v>
      </c>
      <c r="L15" s="20">
        <v>208</v>
      </c>
      <c r="M15" s="10">
        <v>8</v>
      </c>
      <c r="N15" s="10">
        <v>8</v>
      </c>
      <c r="O15" s="14">
        <f t="shared" si="0"/>
        <v>949.7600000000001</v>
      </c>
      <c r="P15" s="14">
        <f t="shared" si="1"/>
        <v>1715.08</v>
      </c>
      <c r="Q15" s="14">
        <f t="shared" si="2"/>
        <v>13296.640000000001</v>
      </c>
      <c r="R15" s="14">
        <f t="shared" si="3"/>
        <v>34301.6</v>
      </c>
      <c r="S15" s="14">
        <f t="shared" si="4"/>
        <v>21004.96</v>
      </c>
    </row>
    <row r="16" spans="1:19" ht="12.75">
      <c r="A16" s="67"/>
      <c r="B16" s="68"/>
      <c r="C16" s="69"/>
      <c r="D16" s="69"/>
      <c r="E16" s="2" t="s">
        <v>3</v>
      </c>
      <c r="F16" s="10">
        <v>5</v>
      </c>
      <c r="G16" s="10">
        <v>70</v>
      </c>
      <c r="H16" s="10">
        <f>F16*D14</f>
        <v>100</v>
      </c>
      <c r="I16" s="11">
        <v>2.84</v>
      </c>
      <c r="J16" s="63">
        <v>6.42</v>
      </c>
      <c r="K16" s="20">
        <v>88</v>
      </c>
      <c r="L16" s="20">
        <v>88</v>
      </c>
      <c r="M16" s="10">
        <v>8</v>
      </c>
      <c r="N16" s="10">
        <v>8</v>
      </c>
      <c r="O16" s="14">
        <f t="shared" si="0"/>
        <v>261.28</v>
      </c>
      <c r="P16" s="14">
        <f t="shared" si="1"/>
        <v>590.64</v>
      </c>
      <c r="Q16" s="14">
        <f t="shared" si="2"/>
        <v>18289.6</v>
      </c>
      <c r="R16" s="14">
        <f t="shared" si="3"/>
        <v>59064</v>
      </c>
      <c r="S16" s="14">
        <f t="shared" si="4"/>
        <v>40774.4</v>
      </c>
    </row>
    <row r="17" spans="1:19" ht="12.75">
      <c r="A17" s="67">
        <v>3</v>
      </c>
      <c r="B17" s="68" t="s">
        <v>5</v>
      </c>
      <c r="C17" s="69">
        <v>22</v>
      </c>
      <c r="D17" s="69">
        <v>9</v>
      </c>
      <c r="E17" s="2" t="s">
        <v>1</v>
      </c>
      <c r="F17" s="10">
        <v>1</v>
      </c>
      <c r="G17" s="10">
        <v>22</v>
      </c>
      <c r="H17" s="10">
        <f>F17*D17</f>
        <v>9</v>
      </c>
      <c r="I17" s="11">
        <v>4.3</v>
      </c>
      <c r="J17" s="63">
        <v>8.42</v>
      </c>
      <c r="K17" s="20">
        <v>202</v>
      </c>
      <c r="L17" s="20">
        <v>202</v>
      </c>
      <c r="M17" s="10">
        <v>8</v>
      </c>
      <c r="N17" s="10">
        <v>8</v>
      </c>
      <c r="O17" s="14">
        <f t="shared" si="0"/>
        <v>885.8</v>
      </c>
      <c r="P17" s="14">
        <f t="shared" si="1"/>
        <v>1734.52</v>
      </c>
      <c r="Q17" s="14">
        <f t="shared" si="2"/>
        <v>19487.6</v>
      </c>
      <c r="R17" s="14">
        <f t="shared" si="3"/>
        <v>15610.68</v>
      </c>
      <c r="S17" s="14">
        <f t="shared" si="4"/>
        <v>-3876.9199999999983</v>
      </c>
    </row>
    <row r="18" spans="1:19" ht="12.75">
      <c r="A18" s="67"/>
      <c r="B18" s="68"/>
      <c r="C18" s="69"/>
      <c r="D18" s="69"/>
      <c r="E18" s="2" t="s">
        <v>2</v>
      </c>
      <c r="F18" s="10">
        <v>1</v>
      </c>
      <c r="G18" s="10">
        <v>22</v>
      </c>
      <c r="H18" s="10">
        <f>F18*D17</f>
        <v>9</v>
      </c>
      <c r="I18" s="11">
        <v>4.18</v>
      </c>
      <c r="J18" s="63">
        <v>7.56</v>
      </c>
      <c r="K18" s="20">
        <v>188</v>
      </c>
      <c r="L18" s="20">
        <v>188</v>
      </c>
      <c r="M18" s="10">
        <v>8</v>
      </c>
      <c r="N18" s="10">
        <v>8</v>
      </c>
      <c r="O18" s="14">
        <f t="shared" si="0"/>
        <v>802.56</v>
      </c>
      <c r="P18" s="14">
        <f t="shared" si="1"/>
        <v>1451.52</v>
      </c>
      <c r="Q18" s="14">
        <f t="shared" si="2"/>
        <v>17656.32</v>
      </c>
      <c r="R18" s="14">
        <f t="shared" si="3"/>
        <v>13063.68</v>
      </c>
      <c r="S18" s="14">
        <f t="shared" si="4"/>
        <v>-4592.639999999999</v>
      </c>
    </row>
    <row r="19" spans="1:19" ht="12.75">
      <c r="A19" s="67"/>
      <c r="B19" s="68"/>
      <c r="C19" s="69"/>
      <c r="D19" s="69"/>
      <c r="E19" s="2" t="s">
        <v>3</v>
      </c>
      <c r="F19" s="10">
        <v>5</v>
      </c>
      <c r="G19" s="10">
        <v>110</v>
      </c>
      <c r="H19" s="10">
        <f>F19*D17</f>
        <v>45</v>
      </c>
      <c r="I19" s="11">
        <v>2.7</v>
      </c>
      <c r="J19" s="63">
        <v>6</v>
      </c>
      <c r="K19" s="20">
        <v>68</v>
      </c>
      <c r="L19" s="20">
        <v>68</v>
      </c>
      <c r="M19" s="10">
        <v>8</v>
      </c>
      <c r="N19" s="10">
        <v>8</v>
      </c>
      <c r="O19" s="14">
        <f t="shared" si="0"/>
        <v>194.40000000000003</v>
      </c>
      <c r="P19" s="14">
        <f t="shared" si="1"/>
        <v>432</v>
      </c>
      <c r="Q19" s="14">
        <f t="shared" si="2"/>
        <v>21384.000000000004</v>
      </c>
      <c r="R19" s="14">
        <f t="shared" si="3"/>
        <v>19440</v>
      </c>
      <c r="S19" s="14">
        <f t="shared" si="4"/>
        <v>-1944.0000000000036</v>
      </c>
    </row>
    <row r="20" spans="1:19" ht="12.75">
      <c r="A20" s="67">
        <v>4</v>
      </c>
      <c r="B20" s="68" t="s">
        <v>10</v>
      </c>
      <c r="C20" s="69">
        <v>57</v>
      </c>
      <c r="D20" s="69">
        <v>5</v>
      </c>
      <c r="E20" s="2" t="s">
        <v>1</v>
      </c>
      <c r="F20" s="10">
        <v>1</v>
      </c>
      <c r="G20" s="10">
        <v>57</v>
      </c>
      <c r="H20" s="10">
        <f>F20*D20</f>
        <v>5</v>
      </c>
      <c r="I20" s="11">
        <v>3.96</v>
      </c>
      <c r="J20" s="63">
        <v>8.42</v>
      </c>
      <c r="K20" s="20">
        <v>114</v>
      </c>
      <c r="L20" s="20">
        <v>114</v>
      </c>
      <c r="M20" s="10">
        <v>7</v>
      </c>
      <c r="N20" s="10">
        <v>7</v>
      </c>
      <c r="O20" s="14">
        <f t="shared" si="0"/>
        <v>465.3</v>
      </c>
      <c r="P20" s="14">
        <f>J20*L20+J20*N20*0.5</f>
        <v>989.35</v>
      </c>
      <c r="Q20" s="14">
        <f t="shared" si="2"/>
        <v>26522.100000000002</v>
      </c>
      <c r="R20" s="14">
        <f t="shared" si="3"/>
        <v>4946.75</v>
      </c>
      <c r="S20" s="14">
        <f t="shared" si="4"/>
        <v>-21575.350000000002</v>
      </c>
    </row>
    <row r="21" spans="1:19" ht="12.75">
      <c r="A21" s="67"/>
      <c r="B21" s="68"/>
      <c r="C21" s="69"/>
      <c r="D21" s="69"/>
      <c r="E21" s="2" t="s">
        <v>2</v>
      </c>
      <c r="F21" s="10">
        <v>1</v>
      </c>
      <c r="G21" s="10">
        <v>57</v>
      </c>
      <c r="H21" s="10">
        <f>F21*D20</f>
        <v>5</v>
      </c>
      <c r="I21" s="11">
        <v>3.85</v>
      </c>
      <c r="J21" s="63">
        <v>7.56</v>
      </c>
      <c r="K21" s="20">
        <v>96</v>
      </c>
      <c r="L21" s="20">
        <v>96</v>
      </c>
      <c r="M21" s="10">
        <v>7</v>
      </c>
      <c r="N21" s="10">
        <v>7</v>
      </c>
      <c r="O21" s="14">
        <f t="shared" si="0"/>
        <v>383.07500000000005</v>
      </c>
      <c r="P21" s="14">
        <f t="shared" si="1"/>
        <v>752.22</v>
      </c>
      <c r="Q21" s="14">
        <f t="shared" si="2"/>
        <v>21835.275</v>
      </c>
      <c r="R21" s="14">
        <f t="shared" si="3"/>
        <v>3761.1000000000004</v>
      </c>
      <c r="S21" s="14">
        <f t="shared" si="4"/>
        <v>-18074.175000000003</v>
      </c>
    </row>
    <row r="22" spans="1:19" ht="12.75">
      <c r="A22" s="67"/>
      <c r="B22" s="68"/>
      <c r="C22" s="69"/>
      <c r="D22" s="69"/>
      <c r="E22" s="2" t="s">
        <v>3</v>
      </c>
      <c r="F22" s="10">
        <v>5</v>
      </c>
      <c r="G22" s="10">
        <v>285</v>
      </c>
      <c r="H22" s="10">
        <f>F22*D20</f>
        <v>25</v>
      </c>
      <c r="I22" s="11">
        <v>2.7</v>
      </c>
      <c r="J22" s="63">
        <v>6</v>
      </c>
      <c r="K22" s="20">
        <v>30</v>
      </c>
      <c r="L22" s="20">
        <v>30</v>
      </c>
      <c r="M22" s="10">
        <v>7</v>
      </c>
      <c r="N22" s="10">
        <v>7</v>
      </c>
      <c r="O22" s="14">
        <f t="shared" si="0"/>
        <v>90.45</v>
      </c>
      <c r="P22" s="14">
        <f t="shared" si="1"/>
        <v>201</v>
      </c>
      <c r="Q22" s="14">
        <f t="shared" si="2"/>
        <v>25778.25</v>
      </c>
      <c r="R22" s="14">
        <f t="shared" si="3"/>
        <v>5025</v>
      </c>
      <c r="S22" s="14">
        <f t="shared" si="4"/>
        <v>-20753.25</v>
      </c>
    </row>
    <row r="23" spans="1:19" ht="12.75">
      <c r="A23" s="67">
        <v>5</v>
      </c>
      <c r="B23" s="68" t="s">
        <v>13</v>
      </c>
      <c r="C23" s="69">
        <v>24</v>
      </c>
      <c r="D23" s="69">
        <v>0</v>
      </c>
      <c r="E23" s="2" t="s">
        <v>1</v>
      </c>
      <c r="F23" s="10">
        <v>1</v>
      </c>
      <c r="G23" s="10">
        <v>24</v>
      </c>
      <c r="H23" s="10">
        <f>F23*D23</f>
        <v>0</v>
      </c>
      <c r="I23" s="11">
        <v>3.96</v>
      </c>
      <c r="J23" s="63">
        <v>0</v>
      </c>
      <c r="K23" s="20">
        <v>132</v>
      </c>
      <c r="L23" s="20">
        <v>0</v>
      </c>
      <c r="M23" s="10">
        <v>6</v>
      </c>
      <c r="N23" s="10">
        <v>0</v>
      </c>
      <c r="O23" s="14">
        <f t="shared" si="0"/>
        <v>534.6</v>
      </c>
      <c r="P23" s="14">
        <f t="shared" si="1"/>
        <v>0</v>
      </c>
      <c r="Q23" s="14">
        <f t="shared" si="2"/>
        <v>12830.400000000001</v>
      </c>
      <c r="R23" s="14">
        <f t="shared" si="3"/>
        <v>0</v>
      </c>
      <c r="S23" s="14">
        <f t="shared" si="4"/>
        <v>-12830.400000000001</v>
      </c>
    </row>
    <row r="24" spans="1:19" ht="12.75">
      <c r="A24" s="67"/>
      <c r="B24" s="68"/>
      <c r="C24" s="69"/>
      <c r="D24" s="69"/>
      <c r="E24" s="2" t="s">
        <v>2</v>
      </c>
      <c r="F24" s="10">
        <v>1</v>
      </c>
      <c r="G24" s="10">
        <v>24</v>
      </c>
      <c r="H24" s="10">
        <f>F24*D23</f>
        <v>0</v>
      </c>
      <c r="I24" s="11">
        <v>3.85</v>
      </c>
      <c r="J24" s="63">
        <v>0</v>
      </c>
      <c r="K24" s="20">
        <v>116</v>
      </c>
      <c r="L24" s="20">
        <v>0</v>
      </c>
      <c r="M24" s="10">
        <v>6</v>
      </c>
      <c r="N24" s="10">
        <v>0</v>
      </c>
      <c r="O24" s="14">
        <f t="shared" si="0"/>
        <v>458.15000000000003</v>
      </c>
      <c r="P24" s="14">
        <f t="shared" si="1"/>
        <v>0</v>
      </c>
      <c r="Q24" s="14">
        <f t="shared" si="2"/>
        <v>10995.6</v>
      </c>
      <c r="R24" s="14">
        <f t="shared" si="3"/>
        <v>0</v>
      </c>
      <c r="S24" s="14">
        <f t="shared" si="4"/>
        <v>-10995.6</v>
      </c>
    </row>
    <row r="25" spans="1:19" ht="21.75" customHeight="1">
      <c r="A25" s="67"/>
      <c r="B25" s="68"/>
      <c r="C25" s="69"/>
      <c r="D25" s="69"/>
      <c r="E25" s="2" t="s">
        <v>3</v>
      </c>
      <c r="F25" s="10">
        <v>5</v>
      </c>
      <c r="G25" s="10">
        <v>120</v>
      </c>
      <c r="H25" s="10">
        <f>F25*D23</f>
        <v>0</v>
      </c>
      <c r="I25" s="11">
        <v>2.7</v>
      </c>
      <c r="J25" s="63">
        <v>0</v>
      </c>
      <c r="K25" s="20">
        <v>50</v>
      </c>
      <c r="L25" s="20">
        <v>0</v>
      </c>
      <c r="M25" s="10">
        <v>6</v>
      </c>
      <c r="N25" s="10">
        <v>0</v>
      </c>
      <c r="O25" s="14">
        <f t="shared" si="0"/>
        <v>143.1</v>
      </c>
      <c r="P25" s="14">
        <f t="shared" si="1"/>
        <v>0</v>
      </c>
      <c r="Q25" s="14">
        <f t="shared" si="2"/>
        <v>17172</v>
      </c>
      <c r="R25" s="14">
        <f t="shared" si="3"/>
        <v>0</v>
      </c>
      <c r="S25" s="14">
        <f t="shared" si="4"/>
        <v>-17172</v>
      </c>
    </row>
    <row r="26" spans="1:19" ht="12.75">
      <c r="A26" s="67">
        <v>6</v>
      </c>
      <c r="B26" s="68" t="s">
        <v>11</v>
      </c>
      <c r="C26" s="69">
        <v>931</v>
      </c>
      <c r="D26" s="69">
        <v>953</v>
      </c>
      <c r="E26" s="2" t="s">
        <v>1</v>
      </c>
      <c r="F26" s="10">
        <v>1</v>
      </c>
      <c r="G26" s="10">
        <v>931</v>
      </c>
      <c r="H26" s="10">
        <f>F26*D26</f>
        <v>953</v>
      </c>
      <c r="I26" s="11">
        <v>3.7</v>
      </c>
      <c r="J26" s="63">
        <v>7.78</v>
      </c>
      <c r="K26" s="20">
        <v>83</v>
      </c>
      <c r="L26" s="57">
        <v>76</v>
      </c>
      <c r="M26" s="10">
        <v>6</v>
      </c>
      <c r="N26" s="10">
        <v>6</v>
      </c>
      <c r="O26" s="14">
        <f t="shared" si="0"/>
        <v>318.20000000000005</v>
      </c>
      <c r="P26" s="14">
        <f t="shared" si="1"/>
        <v>614.62</v>
      </c>
      <c r="Q26" s="14">
        <f t="shared" si="2"/>
        <v>296244.20000000007</v>
      </c>
      <c r="R26" s="14">
        <f t="shared" si="3"/>
        <v>585732.86</v>
      </c>
      <c r="S26" s="14">
        <f t="shared" si="4"/>
        <v>289488.6599999999</v>
      </c>
    </row>
    <row r="27" spans="1:19" ht="12.75">
      <c r="A27" s="67"/>
      <c r="B27" s="68"/>
      <c r="C27" s="69"/>
      <c r="D27" s="69"/>
      <c r="E27" s="2" t="s">
        <v>2</v>
      </c>
      <c r="F27" s="10">
        <v>1</v>
      </c>
      <c r="G27" s="10">
        <v>931</v>
      </c>
      <c r="H27" s="10">
        <f>F27*D26</f>
        <v>953</v>
      </c>
      <c r="I27" s="11">
        <v>3.58</v>
      </c>
      <c r="J27" s="63">
        <v>7</v>
      </c>
      <c r="K27" s="20">
        <v>69</v>
      </c>
      <c r="L27" s="57">
        <v>74</v>
      </c>
      <c r="M27" s="10">
        <v>6</v>
      </c>
      <c r="N27" s="10">
        <v>6</v>
      </c>
      <c r="O27" s="14">
        <f t="shared" si="0"/>
        <v>257.76</v>
      </c>
      <c r="P27" s="14">
        <f t="shared" si="1"/>
        <v>539</v>
      </c>
      <c r="Q27" s="14">
        <f t="shared" si="2"/>
        <v>239974.56</v>
      </c>
      <c r="R27" s="14">
        <f t="shared" si="3"/>
        <v>513667</v>
      </c>
      <c r="S27" s="14">
        <f t="shared" si="4"/>
        <v>273692.44</v>
      </c>
    </row>
    <row r="28" spans="1:19" ht="12.75">
      <c r="A28" s="67"/>
      <c r="B28" s="68"/>
      <c r="C28" s="69"/>
      <c r="D28" s="69"/>
      <c r="E28" s="2" t="s">
        <v>3</v>
      </c>
      <c r="F28" s="10">
        <v>5</v>
      </c>
      <c r="G28" s="10">
        <v>4655</v>
      </c>
      <c r="H28" s="10">
        <f>F28*D26</f>
        <v>4765</v>
      </c>
      <c r="I28" s="11">
        <v>2.7</v>
      </c>
      <c r="J28" s="63">
        <v>6</v>
      </c>
      <c r="K28" s="20">
        <v>45</v>
      </c>
      <c r="L28" s="57">
        <v>45</v>
      </c>
      <c r="M28" s="10">
        <v>6</v>
      </c>
      <c r="N28" s="10">
        <v>6</v>
      </c>
      <c r="O28" s="14">
        <f t="shared" si="0"/>
        <v>129.60000000000002</v>
      </c>
      <c r="P28" s="14">
        <f t="shared" si="1"/>
        <v>288</v>
      </c>
      <c r="Q28" s="14">
        <f t="shared" si="2"/>
        <v>603288.0000000001</v>
      </c>
      <c r="R28" s="14">
        <f t="shared" si="3"/>
        <v>1372320</v>
      </c>
      <c r="S28" s="14">
        <f t="shared" si="4"/>
        <v>769031.9999999999</v>
      </c>
    </row>
    <row r="29" spans="1:19" ht="12.75" customHeight="1">
      <c r="A29" s="67">
        <v>7</v>
      </c>
      <c r="B29" s="68" t="s">
        <v>25</v>
      </c>
      <c r="C29" s="69">
        <v>105</v>
      </c>
      <c r="D29" s="69">
        <v>105</v>
      </c>
      <c r="E29" s="2" t="s">
        <v>1</v>
      </c>
      <c r="F29" s="10">
        <v>1</v>
      </c>
      <c r="G29" s="10">
        <v>105</v>
      </c>
      <c r="H29" s="10">
        <v>105</v>
      </c>
      <c r="I29" s="11">
        <v>3.7</v>
      </c>
      <c r="J29" s="63">
        <v>7.78</v>
      </c>
      <c r="K29" s="20">
        <v>77</v>
      </c>
      <c r="L29" s="57">
        <v>56</v>
      </c>
      <c r="M29" s="10">
        <v>5</v>
      </c>
      <c r="N29" s="10">
        <v>4</v>
      </c>
      <c r="O29" s="14">
        <f t="shared" si="0"/>
        <v>294.15000000000003</v>
      </c>
      <c r="P29" s="14">
        <f t="shared" si="1"/>
        <v>451.24</v>
      </c>
      <c r="Q29" s="14">
        <f t="shared" si="2"/>
        <v>30885.750000000004</v>
      </c>
      <c r="R29" s="14">
        <f t="shared" si="3"/>
        <v>47380.200000000004</v>
      </c>
      <c r="S29" s="14">
        <f t="shared" si="4"/>
        <v>16494.45</v>
      </c>
    </row>
    <row r="30" spans="1:19" ht="12.75">
      <c r="A30" s="67"/>
      <c r="B30" s="68"/>
      <c r="C30" s="69"/>
      <c r="D30" s="69"/>
      <c r="E30" s="2" t="s">
        <v>2</v>
      </c>
      <c r="F30" s="10">
        <v>1</v>
      </c>
      <c r="G30" s="10">
        <v>105</v>
      </c>
      <c r="H30" s="10">
        <v>105</v>
      </c>
      <c r="I30" s="11">
        <v>3.58</v>
      </c>
      <c r="J30" s="63">
        <v>7</v>
      </c>
      <c r="K30" s="20">
        <v>63</v>
      </c>
      <c r="L30" s="57">
        <v>54</v>
      </c>
      <c r="M30" s="10">
        <v>5</v>
      </c>
      <c r="N30" s="10">
        <v>4</v>
      </c>
      <c r="O30" s="14">
        <f t="shared" si="0"/>
        <v>234.48999999999998</v>
      </c>
      <c r="P30" s="14">
        <f t="shared" si="1"/>
        <v>392</v>
      </c>
      <c r="Q30" s="14">
        <f t="shared" si="2"/>
        <v>24621.449999999997</v>
      </c>
      <c r="R30" s="14">
        <f t="shared" si="3"/>
        <v>41160</v>
      </c>
      <c r="S30" s="14">
        <f t="shared" si="4"/>
        <v>16538.550000000003</v>
      </c>
    </row>
    <row r="31" spans="1:19" ht="12.75">
      <c r="A31" s="67"/>
      <c r="B31" s="68"/>
      <c r="C31" s="69"/>
      <c r="D31" s="69"/>
      <c r="E31" s="2" t="s">
        <v>3</v>
      </c>
      <c r="F31" s="12" t="s">
        <v>19</v>
      </c>
      <c r="G31" s="10">
        <v>165</v>
      </c>
      <c r="H31" s="10">
        <v>165</v>
      </c>
      <c r="I31" s="11">
        <v>2.7</v>
      </c>
      <c r="J31" s="63">
        <v>6</v>
      </c>
      <c r="K31" s="20">
        <v>43</v>
      </c>
      <c r="L31" s="57">
        <v>38</v>
      </c>
      <c r="M31" s="10">
        <v>5</v>
      </c>
      <c r="N31" s="10">
        <v>4</v>
      </c>
      <c r="O31" s="14">
        <f t="shared" si="0"/>
        <v>122.85000000000001</v>
      </c>
      <c r="P31" s="14">
        <f t="shared" si="1"/>
        <v>240</v>
      </c>
      <c r="Q31" s="14">
        <f t="shared" si="2"/>
        <v>20270.25</v>
      </c>
      <c r="R31" s="14">
        <f t="shared" si="3"/>
        <v>39600</v>
      </c>
      <c r="S31" s="14">
        <f t="shared" si="4"/>
        <v>19329.75</v>
      </c>
    </row>
    <row r="32" spans="1:19" ht="12.75">
      <c r="A32" s="67">
        <v>8</v>
      </c>
      <c r="B32" s="68" t="s">
        <v>35</v>
      </c>
      <c r="C32" s="69">
        <v>16</v>
      </c>
      <c r="D32" s="69">
        <v>16</v>
      </c>
      <c r="E32" s="2" t="s">
        <v>1</v>
      </c>
      <c r="F32" s="10">
        <v>1</v>
      </c>
      <c r="G32" s="10">
        <v>16</v>
      </c>
      <c r="H32" s="10">
        <f>F32*D32</f>
        <v>16</v>
      </c>
      <c r="I32" s="11">
        <v>3.7</v>
      </c>
      <c r="J32" s="63">
        <v>7.78</v>
      </c>
      <c r="K32" s="20">
        <v>83</v>
      </c>
      <c r="L32" s="57">
        <v>80</v>
      </c>
      <c r="M32" s="10">
        <v>6</v>
      </c>
      <c r="N32" s="10">
        <v>6</v>
      </c>
      <c r="O32" s="14">
        <f t="shared" si="0"/>
        <v>318.20000000000005</v>
      </c>
      <c r="P32" s="14">
        <f t="shared" si="1"/>
        <v>645.74</v>
      </c>
      <c r="Q32" s="14">
        <f t="shared" si="2"/>
        <v>5091.200000000001</v>
      </c>
      <c r="R32" s="14">
        <f t="shared" si="3"/>
        <v>10331.84</v>
      </c>
      <c r="S32" s="14">
        <f t="shared" si="4"/>
        <v>5240.639999999999</v>
      </c>
    </row>
    <row r="33" spans="1:19" ht="12.75">
      <c r="A33" s="67"/>
      <c r="B33" s="68"/>
      <c r="C33" s="69"/>
      <c r="D33" s="69"/>
      <c r="E33" s="2" t="s">
        <v>2</v>
      </c>
      <c r="F33" s="10">
        <v>1</v>
      </c>
      <c r="G33" s="10">
        <v>16</v>
      </c>
      <c r="H33" s="10">
        <f>F33*D32</f>
        <v>16</v>
      </c>
      <c r="I33" s="11">
        <v>3.58</v>
      </c>
      <c r="J33" s="63">
        <v>7</v>
      </c>
      <c r="K33" s="20">
        <v>69</v>
      </c>
      <c r="L33" s="57">
        <v>78</v>
      </c>
      <c r="M33" s="10">
        <v>6</v>
      </c>
      <c r="N33" s="10">
        <v>6</v>
      </c>
      <c r="O33" s="14">
        <f t="shared" si="0"/>
        <v>257.76</v>
      </c>
      <c r="P33" s="14">
        <f t="shared" si="1"/>
        <v>567</v>
      </c>
      <c r="Q33" s="14">
        <f t="shared" si="2"/>
        <v>4124.16</v>
      </c>
      <c r="R33" s="14">
        <f t="shared" si="3"/>
        <v>9072</v>
      </c>
      <c r="S33" s="14">
        <f t="shared" si="4"/>
        <v>4947.84</v>
      </c>
    </row>
    <row r="34" spans="1:19" ht="12.75">
      <c r="A34" s="67"/>
      <c r="B34" s="68"/>
      <c r="C34" s="69"/>
      <c r="D34" s="69"/>
      <c r="E34" s="2" t="s">
        <v>3</v>
      </c>
      <c r="F34" s="12" t="s">
        <v>19</v>
      </c>
      <c r="G34" s="10">
        <v>38</v>
      </c>
      <c r="H34" s="10">
        <v>38</v>
      </c>
      <c r="I34" s="11">
        <v>2.7</v>
      </c>
      <c r="J34" s="63">
        <v>6</v>
      </c>
      <c r="K34" s="20">
        <v>45</v>
      </c>
      <c r="L34" s="57">
        <v>62</v>
      </c>
      <c r="M34" s="10">
        <v>6</v>
      </c>
      <c r="N34" s="10">
        <v>6</v>
      </c>
      <c r="O34" s="14">
        <f t="shared" si="0"/>
        <v>129.60000000000002</v>
      </c>
      <c r="P34" s="14">
        <f t="shared" si="1"/>
        <v>390</v>
      </c>
      <c r="Q34" s="14">
        <f t="shared" si="2"/>
        <v>4924.800000000001</v>
      </c>
      <c r="R34" s="14">
        <f t="shared" si="3"/>
        <v>14820</v>
      </c>
      <c r="S34" s="14">
        <f t="shared" si="4"/>
        <v>9895.199999999999</v>
      </c>
    </row>
    <row r="35" spans="1:20" ht="62.25" customHeight="1">
      <c r="A35" s="18">
        <v>9</v>
      </c>
      <c r="B35" s="9" t="s">
        <v>12</v>
      </c>
      <c r="C35" s="9"/>
      <c r="D35" s="9"/>
      <c r="E35" s="3" t="s">
        <v>14</v>
      </c>
      <c r="F35" s="12" t="s">
        <v>19</v>
      </c>
      <c r="G35" s="19">
        <v>1600</v>
      </c>
      <c r="H35" s="58">
        <v>1000</v>
      </c>
      <c r="I35" s="11">
        <v>2.7</v>
      </c>
      <c r="J35" s="63">
        <v>6</v>
      </c>
      <c r="K35" s="20">
        <v>21</v>
      </c>
      <c r="L35" s="57">
        <v>18</v>
      </c>
      <c r="M35" s="58">
        <v>6</v>
      </c>
      <c r="N35" s="58">
        <v>0</v>
      </c>
      <c r="O35" s="59">
        <f t="shared" si="0"/>
        <v>64.80000000000001</v>
      </c>
      <c r="P35" s="59">
        <f t="shared" si="1"/>
        <v>108</v>
      </c>
      <c r="Q35" s="59">
        <f>O35*H35</f>
        <v>64800.000000000015</v>
      </c>
      <c r="R35" s="59">
        <f>P35*H35</f>
        <v>108000</v>
      </c>
      <c r="S35" s="59">
        <f t="shared" si="4"/>
        <v>43199.999999999985</v>
      </c>
      <c r="T35" s="60"/>
    </row>
    <row r="36" spans="1:19" ht="63" customHeight="1">
      <c r="A36" s="18">
        <v>10</v>
      </c>
      <c r="B36" s="9" t="s">
        <v>18</v>
      </c>
      <c r="C36" s="9"/>
      <c r="D36" s="9"/>
      <c r="E36" s="3" t="s">
        <v>14</v>
      </c>
      <c r="F36" s="12" t="s">
        <v>19</v>
      </c>
      <c r="G36" s="19">
        <v>54</v>
      </c>
      <c r="H36" s="13">
        <v>54</v>
      </c>
      <c r="I36" s="11">
        <v>2.7</v>
      </c>
      <c r="J36" s="63">
        <v>6</v>
      </c>
      <c r="K36" s="21" t="s">
        <v>19</v>
      </c>
      <c r="L36" s="12" t="s">
        <v>19</v>
      </c>
      <c r="M36" s="12" t="s">
        <v>19</v>
      </c>
      <c r="N36" s="12" t="s">
        <v>19</v>
      </c>
      <c r="O36" s="22" t="s">
        <v>19</v>
      </c>
      <c r="P36" s="22" t="s">
        <v>19</v>
      </c>
      <c r="Q36" s="14">
        <v>2997</v>
      </c>
      <c r="R36" s="14">
        <v>6660</v>
      </c>
      <c r="S36" s="14">
        <f t="shared" si="4"/>
        <v>3663</v>
      </c>
    </row>
    <row r="37" spans="1:19" ht="24" customHeight="1">
      <c r="A37" s="18">
        <v>11</v>
      </c>
      <c r="B37" s="9" t="s">
        <v>24</v>
      </c>
      <c r="C37" s="9">
        <v>58</v>
      </c>
      <c r="D37" s="9">
        <v>65</v>
      </c>
      <c r="E37" s="79" t="s">
        <v>100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1"/>
      <c r="Q37" s="14">
        <v>35576.8</v>
      </c>
      <c r="R37" s="14">
        <f>'Depozītbalsošanas izmaksas'!C70</f>
        <v>72060.16</v>
      </c>
      <c r="S37" s="14">
        <f t="shared" si="4"/>
        <v>36483.36</v>
      </c>
    </row>
    <row r="38" spans="1:19" ht="12.75">
      <c r="A38" s="4"/>
      <c r="B38" s="16" t="s">
        <v>4</v>
      </c>
      <c r="C38" s="16"/>
      <c r="D38" s="3"/>
      <c r="E38" s="2"/>
      <c r="F38" s="10"/>
      <c r="G38" s="10"/>
      <c r="H38" s="10">
        <f>SUM(H8:H36)</f>
        <v>8479</v>
      </c>
      <c r="I38" s="10"/>
      <c r="J38" s="10"/>
      <c r="K38" s="10"/>
      <c r="L38" s="10"/>
      <c r="M38" s="10"/>
      <c r="N38" s="10"/>
      <c r="O38" s="14"/>
      <c r="P38" s="14"/>
      <c r="Q38" s="14">
        <f>SUM(Q8:Q37)</f>
        <v>1568253.215</v>
      </c>
      <c r="R38" s="14">
        <f>SUM(R8:R37)</f>
        <v>3097736.54</v>
      </c>
      <c r="S38" s="17">
        <f>SUM(S8:S37)</f>
        <v>1529483.3249999997</v>
      </c>
    </row>
    <row r="39" spans="1:19" ht="26.25">
      <c r="A39" s="4"/>
      <c r="B39" s="16" t="s">
        <v>69</v>
      </c>
      <c r="C39" s="16"/>
      <c r="D39" s="70">
        <f>S38*0.2359</f>
        <v>360805.1163674999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19" ht="12.75">
      <c r="A40" s="4"/>
      <c r="B40" s="16" t="s">
        <v>23</v>
      </c>
      <c r="C40" s="16"/>
      <c r="D40" s="70">
        <f>S38+D39</f>
        <v>1890288.4413674995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2" spans="2:7" ht="26.25" customHeight="1">
      <c r="B42" s="85" t="s">
        <v>79</v>
      </c>
      <c r="C42" s="85"/>
      <c r="D42" s="85"/>
      <c r="E42" s="85"/>
      <c r="F42" s="85"/>
      <c r="G42" s="85"/>
    </row>
    <row r="43" spans="2:5" ht="15.75" customHeight="1">
      <c r="B43" s="75" t="s">
        <v>95</v>
      </c>
      <c r="C43" s="75"/>
      <c r="D43" s="75"/>
      <c r="E43" s="53">
        <v>8</v>
      </c>
    </row>
    <row r="44" spans="2:5" ht="18" customHeight="1">
      <c r="B44" s="75" t="s">
        <v>96</v>
      </c>
      <c r="C44" s="75"/>
      <c r="D44" s="75"/>
      <c r="E44" s="53">
        <v>5.69</v>
      </c>
    </row>
    <row r="45" spans="2:5" ht="28.5" customHeight="1">
      <c r="B45" s="75" t="s">
        <v>97</v>
      </c>
      <c r="C45" s="75"/>
      <c r="D45" s="75"/>
      <c r="E45" s="53">
        <f>E43-E44</f>
        <v>2.3099999999999996</v>
      </c>
    </row>
    <row r="46" spans="2:5" ht="12.75">
      <c r="B46" s="75" t="s">
        <v>78</v>
      </c>
      <c r="C46" s="75"/>
      <c r="D46" s="75"/>
      <c r="E46" s="61">
        <f>H38</f>
        <v>8479</v>
      </c>
    </row>
    <row r="47" spans="2:5" ht="26.25" customHeight="1">
      <c r="B47" s="75" t="s">
        <v>94</v>
      </c>
      <c r="C47" s="75"/>
      <c r="D47" s="75"/>
      <c r="E47" s="54">
        <f>E45*E46</f>
        <v>19586.489999999998</v>
      </c>
    </row>
    <row r="49" spans="2:5" ht="27" customHeight="1">
      <c r="B49" s="66" t="s">
        <v>93</v>
      </c>
      <c r="C49" s="66"/>
      <c r="D49" s="66"/>
      <c r="E49" s="56">
        <f>D40+E47</f>
        <v>1909874.9313674995</v>
      </c>
    </row>
  </sheetData>
  <sheetProtection/>
  <mergeCells count="64">
    <mergeCell ref="O1:S1"/>
    <mergeCell ref="S5:S6"/>
    <mergeCell ref="B42:G42"/>
    <mergeCell ref="B43:D43"/>
    <mergeCell ref="B44:D44"/>
    <mergeCell ref="B45:D45"/>
    <mergeCell ref="O5:P5"/>
    <mergeCell ref="Q5:R5"/>
    <mergeCell ref="A3:R3"/>
    <mergeCell ref="A5:A6"/>
    <mergeCell ref="B46:D46"/>
    <mergeCell ref="C26:C28"/>
    <mergeCell ref="D32:D34"/>
    <mergeCell ref="D40:S40"/>
    <mergeCell ref="E37:P37"/>
    <mergeCell ref="A8:A10"/>
    <mergeCell ref="B11:B13"/>
    <mergeCell ref="D26:D28"/>
    <mergeCell ref="A17:A19"/>
    <mergeCell ref="B17:B19"/>
    <mergeCell ref="B47:D47"/>
    <mergeCell ref="C29:C31"/>
    <mergeCell ref="C5:D5"/>
    <mergeCell ref="G5:H5"/>
    <mergeCell ref="K5:L5"/>
    <mergeCell ref="M5:N5"/>
    <mergeCell ref="B5:B6"/>
    <mergeCell ref="E5:E6"/>
    <mergeCell ref="F5:F6"/>
    <mergeCell ref="I5:J5"/>
    <mergeCell ref="B4:G4"/>
    <mergeCell ref="B8:B10"/>
    <mergeCell ref="D8:D10"/>
    <mergeCell ref="C8:C10"/>
    <mergeCell ref="A14:A16"/>
    <mergeCell ref="B14:B16"/>
    <mergeCell ref="D14:D16"/>
    <mergeCell ref="C11:C13"/>
    <mergeCell ref="D11:D13"/>
    <mergeCell ref="A11:A13"/>
    <mergeCell ref="D17:D19"/>
    <mergeCell ref="C14:C16"/>
    <mergeCell ref="C17:C19"/>
    <mergeCell ref="B26:B28"/>
    <mergeCell ref="A29:A31"/>
    <mergeCell ref="B29:B31"/>
    <mergeCell ref="D29:D31"/>
    <mergeCell ref="C32:C34"/>
    <mergeCell ref="A20:A22"/>
    <mergeCell ref="B20:B22"/>
    <mergeCell ref="D20:D22"/>
    <mergeCell ref="C20:C22"/>
    <mergeCell ref="C23:C25"/>
    <mergeCell ref="A26:A28"/>
    <mergeCell ref="U5:Z5"/>
    <mergeCell ref="U6:U7"/>
    <mergeCell ref="V6:Z6"/>
    <mergeCell ref="B49:D49"/>
    <mergeCell ref="A23:A25"/>
    <mergeCell ref="B23:B25"/>
    <mergeCell ref="D23:D25"/>
    <mergeCell ref="D39:S39"/>
    <mergeCell ref="A32:A34"/>
    <mergeCell ref="B32:B34"/>
  </mergeCells>
  <printOptions/>
  <pageMargins left="0.2362204724409449" right="0.2362204724409449" top="0.7480314960629921" bottom="0.7480314960629921" header="0.31496062992125984" footer="0.31496062992125984"/>
  <pageSetup fitToWidth="0" fitToHeight="1" horizontalDpi="300" verticalDpi="300" orientation="landscape" paperSize="9" scale="50" r:id="rId1"/>
  <headerFooter>
    <oddFooter>&amp;R]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60" zoomScalePageLayoutView="0" workbookViewId="0" topLeftCell="A1">
      <selection activeCell="J24" sqref="J24"/>
    </sheetView>
  </sheetViews>
  <sheetFormatPr defaultColWidth="9.140625" defaultRowHeight="12.75"/>
  <cols>
    <col min="1" max="1" width="57.7109375" style="1" customWidth="1"/>
    <col min="2" max="2" width="16.28125" style="1" customWidth="1"/>
    <col min="3" max="3" width="15.140625" style="1" customWidth="1"/>
    <col min="4" max="16384" width="9.140625" style="1" customWidth="1"/>
  </cols>
  <sheetData>
    <row r="1" spans="1:3" ht="13.5">
      <c r="A1" s="24" t="s">
        <v>36</v>
      </c>
      <c r="B1" s="24"/>
      <c r="C1" s="31"/>
    </row>
    <row r="2" spans="1:3" ht="13.5">
      <c r="A2" s="25"/>
      <c r="B2" s="25"/>
      <c r="C2" s="25"/>
    </row>
    <row r="3" spans="1:3" ht="13.5">
      <c r="A3" s="26" t="s">
        <v>99</v>
      </c>
      <c r="B3" s="25"/>
      <c r="C3" s="25"/>
    </row>
    <row r="4" spans="1:3" ht="13.5">
      <c r="A4" s="25"/>
      <c r="B4" s="25"/>
      <c r="C4" s="25"/>
    </row>
    <row r="5" spans="1:3" ht="13.5">
      <c r="A5" s="27" t="s">
        <v>37</v>
      </c>
      <c r="B5" s="32"/>
      <c r="C5" s="32"/>
    </row>
    <row r="6" spans="1:3" ht="13.5">
      <c r="A6" s="87"/>
      <c r="B6" s="89" t="s">
        <v>64</v>
      </c>
      <c r="C6" s="89"/>
    </row>
    <row r="7" spans="1:3" ht="13.5">
      <c r="A7" s="88"/>
      <c r="B7" s="33" t="s">
        <v>63</v>
      </c>
      <c r="C7" s="33" t="s">
        <v>68</v>
      </c>
    </row>
    <row r="8" spans="1:3" ht="13.5">
      <c r="A8" s="34" t="s">
        <v>38</v>
      </c>
      <c r="B8" s="35">
        <v>3.7</v>
      </c>
      <c r="C8" s="35">
        <v>7.8</v>
      </c>
    </row>
    <row r="9" spans="1:3" ht="13.5">
      <c r="A9" s="34" t="s">
        <v>39</v>
      </c>
      <c r="B9" s="35">
        <v>3.58</v>
      </c>
      <c r="C9" s="35">
        <v>7</v>
      </c>
    </row>
    <row r="10" spans="1:3" ht="13.5">
      <c r="A10" s="36" t="s">
        <v>40</v>
      </c>
      <c r="B10" s="37">
        <v>2.7</v>
      </c>
      <c r="C10" s="37">
        <v>6</v>
      </c>
    </row>
    <row r="11" spans="1:3" ht="13.5">
      <c r="A11" s="36" t="s">
        <v>41</v>
      </c>
      <c r="B11" s="38">
        <v>6</v>
      </c>
      <c r="C11" s="38">
        <v>6</v>
      </c>
    </row>
    <row r="12" spans="1:3" ht="13.5">
      <c r="A12" s="39" t="s">
        <v>42</v>
      </c>
      <c r="B12" s="37">
        <f>B8+B9+B11*B10</f>
        <v>23.480000000000004</v>
      </c>
      <c r="C12" s="37">
        <f>C8+C9+C11*C10</f>
        <v>50.8</v>
      </c>
    </row>
    <row r="13" spans="1:3" ht="13.5">
      <c r="A13" s="40" t="s">
        <v>43</v>
      </c>
      <c r="B13" s="28">
        <v>12</v>
      </c>
      <c r="C13" s="28">
        <v>12</v>
      </c>
    </row>
    <row r="14" spans="1:3" ht="30" customHeight="1">
      <c r="A14" s="41" t="s">
        <v>44</v>
      </c>
      <c r="B14" s="28">
        <v>4</v>
      </c>
      <c r="C14" s="28">
        <v>4</v>
      </c>
    </row>
    <row r="15" spans="1:3" ht="13.5">
      <c r="A15" s="40" t="s">
        <v>45</v>
      </c>
      <c r="B15" s="28">
        <v>58</v>
      </c>
      <c r="C15" s="28">
        <v>65</v>
      </c>
    </row>
    <row r="16" spans="1:3" ht="13.5">
      <c r="A16" s="40" t="s">
        <v>98</v>
      </c>
      <c r="B16" s="29">
        <f>B12*(B13+B14)*B15</f>
        <v>21789.440000000002</v>
      </c>
      <c r="C16" s="29">
        <f>C12*(C13+C14)*C15</f>
        <v>52832</v>
      </c>
    </row>
    <row r="17" spans="1:3" ht="13.5">
      <c r="A17" s="42"/>
      <c r="B17" s="43"/>
      <c r="C17" s="43"/>
    </row>
    <row r="18" spans="1:3" ht="13.5">
      <c r="A18" s="42" t="s">
        <v>46</v>
      </c>
      <c r="B18" s="43"/>
      <c r="C18" s="43"/>
    </row>
    <row r="19" spans="1:3" ht="13.5">
      <c r="A19" s="40"/>
      <c r="B19" s="89" t="s">
        <v>64</v>
      </c>
      <c r="C19" s="89"/>
    </row>
    <row r="20" spans="1:3" ht="13.5">
      <c r="A20" s="44" t="s">
        <v>47</v>
      </c>
      <c r="B20" s="33" t="s">
        <v>63</v>
      </c>
      <c r="C20" s="33" t="s">
        <v>68</v>
      </c>
    </row>
    <row r="21" spans="1:3" ht="13.5">
      <c r="A21" s="40" t="s">
        <v>48</v>
      </c>
      <c r="B21" s="30">
        <v>7.6</v>
      </c>
      <c r="C21" s="30">
        <v>12</v>
      </c>
    </row>
    <row r="22" spans="1:3" ht="13.5">
      <c r="A22" s="40" t="s">
        <v>49</v>
      </c>
      <c r="B22" s="30">
        <v>6.42</v>
      </c>
      <c r="C22" s="30">
        <v>10.2</v>
      </c>
    </row>
    <row r="23" spans="1:3" ht="13.5">
      <c r="A23" s="40" t="s">
        <v>58</v>
      </c>
      <c r="B23" s="30">
        <v>3.2</v>
      </c>
      <c r="C23" s="30">
        <v>7.8</v>
      </c>
    </row>
    <row r="24" spans="1:3" ht="13.5">
      <c r="A24" s="36" t="s">
        <v>50</v>
      </c>
      <c r="B24" s="28">
        <v>13</v>
      </c>
      <c r="C24" s="28">
        <v>13</v>
      </c>
    </row>
    <row r="25" spans="1:3" ht="13.5">
      <c r="A25" s="40" t="s">
        <v>51</v>
      </c>
      <c r="B25" s="30">
        <f>B21+B22+B23*B24</f>
        <v>55.620000000000005</v>
      </c>
      <c r="C25" s="30">
        <f>C21+C22+C23*C24</f>
        <v>123.6</v>
      </c>
    </row>
    <row r="26" spans="1:3" ht="13.5">
      <c r="A26" s="40" t="s">
        <v>6</v>
      </c>
      <c r="B26" s="28">
        <v>16</v>
      </c>
      <c r="C26" s="28">
        <v>16</v>
      </c>
    </row>
    <row r="27" spans="1:4" ht="13.5">
      <c r="A27" s="40" t="s">
        <v>52</v>
      </c>
      <c r="B27" s="30">
        <f>B25*B26</f>
        <v>889.9200000000001</v>
      </c>
      <c r="C27" s="30">
        <f>C25*C26</f>
        <v>1977.6</v>
      </c>
      <c r="D27" s="50"/>
    </row>
    <row r="28" spans="1:3" ht="13.5">
      <c r="A28" s="44" t="s">
        <v>70</v>
      </c>
      <c r="B28" s="45"/>
      <c r="C28" s="45"/>
    </row>
    <row r="29" spans="1:3" ht="13.5">
      <c r="A29" s="40" t="s">
        <v>48</v>
      </c>
      <c r="B29" s="30">
        <v>4.6</v>
      </c>
      <c r="C29" s="30">
        <v>9.63</v>
      </c>
    </row>
    <row r="30" spans="1:3" ht="13.5">
      <c r="A30" s="40" t="s">
        <v>49</v>
      </c>
      <c r="B30" s="30">
        <v>4.48</v>
      </c>
      <c r="C30" s="30">
        <v>8.66</v>
      </c>
    </row>
    <row r="31" spans="1:3" ht="13.5">
      <c r="A31" s="40" t="s">
        <v>58</v>
      </c>
      <c r="B31" s="30">
        <v>2.84</v>
      </c>
      <c r="C31" s="30">
        <v>6.87</v>
      </c>
    </row>
    <row r="32" spans="1:3" ht="13.5">
      <c r="A32" s="40" t="s">
        <v>50</v>
      </c>
      <c r="B32" s="28">
        <v>5</v>
      </c>
      <c r="C32" s="28">
        <v>5</v>
      </c>
    </row>
    <row r="33" spans="1:3" ht="13.5">
      <c r="A33" s="40" t="s">
        <v>53</v>
      </c>
      <c r="B33" s="30">
        <f>B29+B30+B31*B32</f>
        <v>23.28</v>
      </c>
      <c r="C33" s="30">
        <f>C29+C30+C31*C32</f>
        <v>52.64</v>
      </c>
    </row>
    <row r="34" spans="1:3" ht="13.5">
      <c r="A34" s="40" t="s">
        <v>6</v>
      </c>
      <c r="B34" s="28">
        <v>16</v>
      </c>
      <c r="C34" s="28">
        <v>16</v>
      </c>
    </row>
    <row r="35" spans="1:4" ht="13.5">
      <c r="A35" s="40" t="s">
        <v>76</v>
      </c>
      <c r="B35" s="30">
        <f>B34*B33</f>
        <v>372.48</v>
      </c>
      <c r="C35" s="30">
        <f>C34*C33</f>
        <v>842.24</v>
      </c>
      <c r="D35" s="50"/>
    </row>
    <row r="36" spans="1:6" ht="13.5">
      <c r="A36" s="40" t="s">
        <v>54</v>
      </c>
      <c r="B36" s="28">
        <v>1</v>
      </c>
      <c r="C36" s="28">
        <v>10</v>
      </c>
      <c r="F36" s="51"/>
    </row>
    <row r="37" spans="1:3" ht="13.5">
      <c r="A37" s="40" t="s">
        <v>77</v>
      </c>
      <c r="B37" s="30">
        <f>B35*B36</f>
        <v>372.48</v>
      </c>
      <c r="C37" s="30">
        <f>C35*C36</f>
        <v>8422.4</v>
      </c>
    </row>
    <row r="38" spans="1:3" ht="13.5">
      <c r="A38" s="44" t="s">
        <v>73</v>
      </c>
      <c r="B38" s="45"/>
      <c r="C38" s="45"/>
    </row>
    <row r="39" spans="1:3" ht="13.5">
      <c r="A39" s="40" t="s">
        <v>48</v>
      </c>
      <c r="B39" s="30">
        <v>4.6</v>
      </c>
      <c r="C39" s="30">
        <v>9</v>
      </c>
    </row>
    <row r="40" spans="1:3" ht="13.5">
      <c r="A40" s="40" t="s">
        <v>49</v>
      </c>
      <c r="B40" s="30">
        <v>4.48</v>
      </c>
      <c r="C40" s="30">
        <v>8.09</v>
      </c>
    </row>
    <row r="41" spans="1:3" ht="13.5">
      <c r="A41" s="40" t="s">
        <v>58</v>
      </c>
      <c r="B41" s="30">
        <v>2.84</v>
      </c>
      <c r="C41" s="30">
        <v>6.42</v>
      </c>
    </row>
    <row r="42" spans="1:3" ht="13.5">
      <c r="A42" s="40" t="s">
        <v>50</v>
      </c>
      <c r="B42" s="28">
        <v>5</v>
      </c>
      <c r="C42" s="28">
        <v>5</v>
      </c>
    </row>
    <row r="43" spans="1:3" ht="13.5">
      <c r="A43" s="40" t="s">
        <v>53</v>
      </c>
      <c r="B43" s="30">
        <f>B39+B40+B41*B42</f>
        <v>23.28</v>
      </c>
      <c r="C43" s="30">
        <f>C39+C40+C41*C42</f>
        <v>49.19</v>
      </c>
    </row>
    <row r="44" spans="1:3" ht="13.5">
      <c r="A44" s="40" t="s">
        <v>6</v>
      </c>
      <c r="B44" s="28">
        <v>16</v>
      </c>
      <c r="C44" s="28">
        <v>16</v>
      </c>
    </row>
    <row r="45" spans="1:4" ht="13.5">
      <c r="A45" s="40" t="s">
        <v>74</v>
      </c>
      <c r="B45" s="30">
        <f>B44*B43</f>
        <v>372.48</v>
      </c>
      <c r="C45" s="30">
        <f>C44*C43</f>
        <v>787.04</v>
      </c>
      <c r="D45" s="50"/>
    </row>
    <row r="46" spans="1:3" ht="13.5">
      <c r="A46" s="40" t="s">
        <v>54</v>
      </c>
      <c r="B46" s="28">
        <v>14</v>
      </c>
      <c r="C46" s="28">
        <v>22</v>
      </c>
    </row>
    <row r="47" spans="1:6" ht="13.5">
      <c r="A47" s="40" t="s">
        <v>75</v>
      </c>
      <c r="B47" s="30">
        <f>B45*B46</f>
        <v>5214.72</v>
      </c>
      <c r="C47" s="30">
        <f>C45*C46</f>
        <v>17314.879999999997</v>
      </c>
      <c r="F47" s="51"/>
    </row>
    <row r="48" spans="1:3" ht="13.5">
      <c r="A48" s="44" t="s">
        <v>71</v>
      </c>
      <c r="B48" s="45"/>
      <c r="C48" s="45"/>
    </row>
    <row r="49" spans="1:3" ht="13.5">
      <c r="A49" s="40" t="s">
        <v>48</v>
      </c>
      <c r="B49" s="30">
        <v>4.3</v>
      </c>
      <c r="C49" s="30">
        <v>8.42</v>
      </c>
    </row>
    <row r="50" spans="1:3" ht="13.5">
      <c r="A50" s="40" t="s">
        <v>49</v>
      </c>
      <c r="B50" s="30">
        <v>4.18</v>
      </c>
      <c r="C50" s="30">
        <v>7.56</v>
      </c>
    </row>
    <row r="51" spans="1:3" ht="13.5">
      <c r="A51" s="40" t="s">
        <v>58</v>
      </c>
      <c r="B51" s="30">
        <v>2.7</v>
      </c>
      <c r="C51" s="30">
        <v>6</v>
      </c>
    </row>
    <row r="52" spans="1:3" ht="13.5">
      <c r="A52" s="40" t="s">
        <v>50</v>
      </c>
      <c r="B52" s="28">
        <v>5</v>
      </c>
      <c r="C52" s="28">
        <v>5</v>
      </c>
    </row>
    <row r="53" spans="1:3" ht="13.5">
      <c r="A53" s="40" t="s">
        <v>53</v>
      </c>
      <c r="B53" s="30">
        <f>B49+B50+B51*B52</f>
        <v>21.98</v>
      </c>
      <c r="C53" s="30">
        <f>C49+C50+C51*C52</f>
        <v>45.980000000000004</v>
      </c>
    </row>
    <row r="54" spans="1:3" ht="13.5">
      <c r="A54" s="40" t="s">
        <v>6</v>
      </c>
      <c r="B54" s="28">
        <v>16</v>
      </c>
      <c r="C54" s="28">
        <v>16</v>
      </c>
    </row>
    <row r="55" spans="1:4" ht="13.5">
      <c r="A55" s="40" t="s">
        <v>55</v>
      </c>
      <c r="B55" s="30">
        <f>B54*B53</f>
        <v>351.68</v>
      </c>
      <c r="C55" s="30">
        <f>C54*C53</f>
        <v>735.6800000000001</v>
      </c>
      <c r="D55" s="50"/>
    </row>
    <row r="56" spans="1:6" ht="13.5">
      <c r="A56" s="40" t="s">
        <v>56</v>
      </c>
      <c r="B56" s="28">
        <v>14</v>
      </c>
      <c r="C56" s="28">
        <v>8</v>
      </c>
      <c r="F56" s="51"/>
    </row>
    <row r="57" spans="1:3" ht="13.5">
      <c r="A57" s="40" t="s">
        <v>57</v>
      </c>
      <c r="B57" s="30">
        <f>B55*B56</f>
        <v>4923.52</v>
      </c>
      <c r="C57" s="30">
        <f>C55*C56</f>
        <v>5885.4400000000005</v>
      </c>
    </row>
    <row r="58" spans="1:3" ht="13.5">
      <c r="A58" s="44" t="s">
        <v>72</v>
      </c>
      <c r="B58" s="45"/>
      <c r="C58" s="45"/>
    </row>
    <row r="59" spans="1:3" ht="13.5">
      <c r="A59" s="40" t="s">
        <v>48</v>
      </c>
      <c r="B59" s="30">
        <v>3.96</v>
      </c>
      <c r="C59" s="30">
        <v>8.42</v>
      </c>
    </row>
    <row r="60" spans="1:3" ht="13.5">
      <c r="A60" s="40" t="s">
        <v>49</v>
      </c>
      <c r="B60" s="30">
        <v>3.85</v>
      </c>
      <c r="C60" s="30">
        <v>7.56</v>
      </c>
    </row>
    <row r="61" spans="1:3" ht="13.5">
      <c r="A61" s="40" t="s">
        <v>58</v>
      </c>
      <c r="B61" s="30">
        <v>2.7</v>
      </c>
      <c r="C61" s="30">
        <v>6</v>
      </c>
    </row>
    <row r="62" spans="1:3" ht="13.5">
      <c r="A62" s="40" t="s">
        <v>50</v>
      </c>
      <c r="B62" s="28">
        <v>5</v>
      </c>
      <c r="C62" s="28">
        <v>5</v>
      </c>
    </row>
    <row r="63" spans="1:3" ht="13.5">
      <c r="A63" s="40" t="s">
        <v>53</v>
      </c>
      <c r="B63" s="30">
        <f>B59+B60+B61*B62</f>
        <v>21.310000000000002</v>
      </c>
      <c r="C63" s="30">
        <f>C59+C60+C61*C62</f>
        <v>45.980000000000004</v>
      </c>
    </row>
    <row r="64" spans="1:3" ht="13.5">
      <c r="A64" s="40" t="s">
        <v>6</v>
      </c>
      <c r="B64" s="28">
        <v>16</v>
      </c>
      <c r="C64" s="28">
        <v>16</v>
      </c>
    </row>
    <row r="65" spans="1:4" ht="13.5">
      <c r="A65" s="40" t="s">
        <v>59</v>
      </c>
      <c r="B65" s="30">
        <f>B64*B63</f>
        <v>340.96000000000004</v>
      </c>
      <c r="C65" s="30">
        <f>C64*C63</f>
        <v>735.6800000000001</v>
      </c>
      <c r="D65" s="50"/>
    </row>
    <row r="66" spans="1:6" ht="13.5">
      <c r="A66" s="40" t="s">
        <v>60</v>
      </c>
      <c r="B66" s="28">
        <v>7</v>
      </c>
      <c r="C66" s="28">
        <v>4</v>
      </c>
      <c r="F66" s="51"/>
    </row>
    <row r="67" spans="1:3" ht="13.5">
      <c r="A67" s="40" t="s">
        <v>61</v>
      </c>
      <c r="B67" s="30">
        <f>B65*B66</f>
        <v>2386.7200000000003</v>
      </c>
      <c r="C67" s="30">
        <f>C65*C66</f>
        <v>2942.7200000000003</v>
      </c>
    </row>
    <row r="68" spans="1:3" ht="13.5">
      <c r="A68" s="46" t="s">
        <v>62</v>
      </c>
      <c r="B68" s="29">
        <f>B67+B57+B47+B37+B27</f>
        <v>13787.36</v>
      </c>
      <c r="C68" s="29">
        <f>C67+C57+C37+C27</f>
        <v>19228.159999999996</v>
      </c>
    </row>
    <row r="69" spans="1:3" ht="13.5">
      <c r="A69" s="26"/>
      <c r="B69" s="47"/>
      <c r="C69" s="47"/>
    </row>
    <row r="70" spans="1:5" ht="15">
      <c r="A70" s="48" t="s">
        <v>65</v>
      </c>
      <c r="B70" s="49">
        <f>B68+B16</f>
        <v>35576.8</v>
      </c>
      <c r="C70" s="49">
        <f>C68+C16</f>
        <v>72060.16</v>
      </c>
      <c r="E70" s="50"/>
    </row>
  </sheetData>
  <sheetProtection/>
  <mergeCells count="3">
    <mergeCell ref="A6:A7"/>
    <mergeCell ref="B6:C6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Z-014</dc:creator>
  <cp:keywords/>
  <dc:description/>
  <cp:lastModifiedBy>Līva Laizāne</cp:lastModifiedBy>
  <cp:lastPrinted>2021-07-13T12:10:26Z</cp:lastPrinted>
  <dcterms:created xsi:type="dcterms:W3CDTF">1999-08-11T08:44:49Z</dcterms:created>
  <dcterms:modified xsi:type="dcterms:W3CDTF">2021-10-29T07:20:19Z</dcterms:modified>
  <cp:category/>
  <cp:version/>
  <cp:contentType/>
  <cp:contentStatus/>
</cp:coreProperties>
</file>